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E2252573-4D8D-45EA-B7B1-8A0E63BB3951}" xr6:coauthVersionLast="47" xr6:coauthVersionMax="47" xr10:uidLastSave="{00000000-0000-0000-0000-000000000000}"/>
  <workbookProtection workbookAlgorithmName="SHA-512" workbookHashValue="yKTiu3A8sItsrDNW7eMKuVsQEqq++ScBcNfL+AokP9BoNdpciK7o0yhUsVlxNk+8XJQ777cyycW/NgtAI0F/aQ==" workbookSaltValue="z5lECNxMgRBWxACsRG0MOA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1" sheetId="45" r:id="rId2"/>
  </sheets>
  <definedNames>
    <definedName name="_xlnm.Print_Area" localSheetId="1">'BAREM GP1'!$B$2:$H$101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5" l="1"/>
  <c r="G94" i="45"/>
  <c r="G95" i="45"/>
  <c r="G96" i="45"/>
  <c r="G93" i="45"/>
  <c r="G98" i="45" l="1"/>
  <c r="J25" i="45" l="1"/>
  <c r="G49" i="45"/>
  <c r="G50" i="45"/>
  <c r="G51" i="45"/>
  <c r="G52" i="45"/>
  <c r="G53" i="45"/>
  <c r="G54" i="45"/>
  <c r="G57" i="45"/>
  <c r="G58" i="45"/>
  <c r="G61" i="45"/>
  <c r="G62" i="45"/>
  <c r="G63" i="45"/>
  <c r="G19" i="45"/>
  <c r="G18" i="45"/>
  <c r="G20" i="45"/>
  <c r="G36" i="45"/>
  <c r="G71" i="45"/>
  <c r="G76" i="45"/>
  <c r="J44" i="45" l="1"/>
  <c r="J38" i="45"/>
  <c r="G17" i="45" l="1"/>
  <c r="G23" i="45" l="1"/>
  <c r="G25" i="45" s="1"/>
  <c r="H25" i="45" l="1"/>
  <c r="G42" i="45"/>
  <c r="G44" i="45" s="1"/>
  <c r="H44" i="45" s="1"/>
  <c r="C15" i="46" l="1"/>
  <c r="J84" i="45"/>
  <c r="H96" i="45" l="1"/>
  <c r="G34" i="45" l="1"/>
  <c r="G35" i="45"/>
  <c r="G70" i="45"/>
  <c r="G72" i="45"/>
  <c r="G33" i="45" l="1"/>
  <c r="H94" i="45" l="1"/>
  <c r="H95" i="45"/>
  <c r="J99" i="45" l="1"/>
  <c r="J78" i="45"/>
  <c r="J65" i="45"/>
  <c r="G31" i="45" l="1"/>
  <c r="G75" i="45" l="1"/>
  <c r="G74" i="45"/>
  <c r="G69" i="45"/>
  <c r="G32" i="45"/>
  <c r="G30" i="45"/>
  <c r="G38" i="45" l="1"/>
  <c r="H38" i="45" s="1"/>
  <c r="G78" i="45"/>
  <c r="H78" i="45" s="1"/>
  <c r="G65" i="45"/>
  <c r="H65" i="45" s="1"/>
  <c r="F87" i="45" l="1"/>
  <c r="G84" i="45"/>
  <c r="H84" i="45" s="1"/>
  <c r="H93" i="45"/>
  <c r="H98" i="45" s="1"/>
  <c r="G87" i="45" l="1"/>
  <c r="H87" i="45" s="1"/>
  <c r="J105" i="45" s="1"/>
  <c r="J102" i="45"/>
</calcChain>
</file>

<file path=xl/sharedStrings.xml><?xml version="1.0" encoding="utf-8"?>
<sst xmlns="http://schemas.openxmlformats.org/spreadsheetml/2006/main" count="124" uniqueCount="101">
  <si>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</si>
  <si>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</si>
  <si>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</si>
  <si>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</si>
  <si>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</si>
  <si>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</si>
  <si>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</si>
  <si>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</si>
  <si>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</si>
  <si>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</si>
  <si>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</si>
  <si>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</si>
  <si>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</si>
  <si>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</si>
  <si>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</si>
  <si>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>Participació en congressos, jornades, seminaris,…:</t>
  </si>
  <si>
    <t>Ponències</t>
  </si>
  <si>
    <t>Comunicacions orals</t>
  </si>
  <si>
    <t>Pòsters</t>
  </si>
  <si>
    <t>Article original</t>
  </si>
  <si>
    <t>Llibre</t>
  </si>
  <si>
    <t>Capítol de llibre / Col·laborador</t>
  </si>
  <si>
    <t>Articles de revisió</t>
  </si>
  <si>
    <t>Publicacions:</t>
  </si>
  <si>
    <t>Investigador/a principal</t>
  </si>
  <si>
    <t>Col·laborador/a</t>
  </si>
  <si>
    <t>Projectes de recerca: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</si>
  <si>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</si>
  <si>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</si>
  <si>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</si>
  <si>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</si>
  <si>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</si>
  <si>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</si>
  <si>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</si>
  <si>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t>Doctorat</t>
  </si>
  <si>
    <t>Especialitat</t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</si>
  <si>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</si>
  <si>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</si>
  <si>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1.4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</si>
  <si>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</si>
  <si>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</si>
  <si>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Data de la realització del barem curricular: </t>
  </si>
  <si>
    <t>1. ACTIVITAT ACADÈMICA, CIENTÍFICA I DOCENT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</si>
  <si>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</si>
  <si>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</si>
  <si>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</si>
  <si>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</si>
  <si>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</si>
  <si>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</si>
  <si>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</si>
  <si>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</si>
  <si>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</si>
  <si>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1.4. Activitat científica</t>
  </si>
  <si>
    <t>1.5. Activitat docent</t>
  </si>
  <si>
    <t>Formació reglada:</t>
  </si>
  <si>
    <t>1.1. Formació de mèrits</t>
  </si>
  <si>
    <t>1.2. Altra formació reglada</t>
  </si>
  <si>
    <t>1.3. Formació d'actualització de coneixements</t>
  </si>
  <si>
    <r>
      <t xml:space="preserve">1.1 Formació de </t>
    </r>
    <r>
      <rPr>
        <b/>
        <u/>
        <sz val="10"/>
        <rFont val="Century Gothic"/>
        <family val="2"/>
      </rPr>
      <t xml:space="preserve">mèrits del lloc de treball </t>
    </r>
    <r>
      <rPr>
        <b/>
        <sz val="10"/>
        <rFont val="Century Gothic"/>
        <family val="2"/>
      </rPr>
      <t xml:space="preserve"> indicada a l'Annex I. Llistat de places</t>
    </r>
  </si>
  <si>
    <t>Hores/Quantitat</t>
  </si>
  <si>
    <t>Especialitat (Quantitat)</t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</si>
  <si>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</si>
  <si>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r>
      <t xml:space="preserve">Màxim del punt </t>
    </r>
    <r>
      <rPr>
        <b/>
        <sz val="10"/>
        <rFont val="Century Gothic"/>
        <family val="2"/>
      </rPr>
      <t>1.5</t>
    </r>
  </si>
  <si>
    <t>Docència cursos de pregrau i postgrau</t>
  </si>
  <si>
    <t>Docent professor/a titular en cursos de pregrau i postgrau</t>
  </si>
  <si>
    <t>Tutor de pràctiques / Col·laborador docent</t>
  </si>
  <si>
    <t>Docent en cursos i seminaris de formació contínua</t>
  </si>
  <si>
    <t>Docència en programes de formació sanitària especialitzada</t>
  </si>
  <si>
    <t>Tutor/a de residents</t>
  </si>
  <si>
    <t>Coordinador/a docent</t>
  </si>
  <si>
    <t>Col·laboració docent</t>
  </si>
  <si>
    <t>Formació relacionada amb el lloc de treball convocat</t>
  </si>
  <si>
    <r>
      <t xml:space="preserve">Quantitat
</t>
    </r>
    <r>
      <rPr>
        <sz val="8"/>
        <rFont val="Century Gothic"/>
        <family val="2"/>
      </rPr>
      <t>(per any acadèmic)</t>
    </r>
  </si>
  <si>
    <t>Doctorat (Quantitat)</t>
  </si>
  <si>
    <t>Màster/Postgrau/Expert universitari/Fellowship (Quantitat)</t>
  </si>
  <si>
    <t>Pertànyer al Comitè Organitzador de Congressos, Jornades</t>
  </si>
  <si>
    <t>Pertànyer a la Junta de Societats Científiques</t>
  </si>
  <si>
    <t>Docent professor/a associat / tutor acadèmic universitari</t>
  </si>
  <si>
    <t>Grau universitari/Llicenciatura</t>
  </si>
  <si>
    <r>
      <t>TOTAL MÈRITS ACTIVITAT ACADÈMICA, CIENTÍFICA I DOCENT</t>
    </r>
    <r>
      <rPr>
        <b/>
        <sz val="14"/>
        <rFont val="Century Gothic"/>
        <family val="2"/>
      </rPr>
      <t xml:space="preserve"> AMB MÈRITS</t>
    </r>
  </si>
  <si>
    <r>
      <t xml:space="preserve">TOTAL MÈRITS ACTIVITAT ACADÈMICA, CIENTÍFICA I DOCENT </t>
    </r>
    <r>
      <rPr>
        <b/>
        <sz val="14"/>
        <rFont val="Century Gothic"/>
        <family val="2"/>
      </rPr>
      <t>SENSE MÈRITS</t>
    </r>
  </si>
  <si>
    <t>TOTAL BC AMB MÈRITS</t>
  </si>
  <si>
    <t>TOTAL BC SENSE MÈRITS</t>
  </si>
  <si>
    <t xml:space="preserve">Altra formació tècnica i formació transversal (Seguretat del pacient, prevenció infecció nosocomial, prevenció de riscos laborals…) </t>
  </si>
  <si>
    <t xml:space="preserve">1.2 Formació reglada 
(Ciències de la Salut)
</t>
  </si>
  <si>
    <t>ANNEX V. BAREM CURRICULAR GRUP PROFESSIONAL 1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</si>
  <si>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</si>
  <si>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r>
      <t xml:space="preserve">1.4 Activitat científica 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</si>
  <si>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r>
      <t>1.5 Activitat docent</t>
    </r>
    <r>
      <rPr>
        <b/>
        <sz val="8"/>
        <rFont val="Century Gothic"/>
        <family val="2"/>
      </rPr>
      <t xml:space="preserve">
(merita des de l' 1/1/2015 fins a la data d'acabament del termini de presentació de sol·licituds)</t>
    </r>
  </si>
  <si>
    <t>Màster relacionat amb el lloc de treball convocat</t>
  </si>
  <si>
    <t>Postgrau relacionat amb el lloc de treball convocat</t>
  </si>
  <si>
    <t>Expert universitari relacionat amb el lloc de treball convocat</t>
  </si>
  <si>
    <t>Acreditacions de coneixements tècnics específics: ACOE (avaluació de competències objectiva i estructurada),…</t>
  </si>
  <si>
    <t>Acreditacions de coneixements tècnics específics: ACOE (avaluació de competències objectiva i estructurada),... (Quantitat)</t>
  </si>
  <si>
    <t xml:space="preserve">Plaça a la qual opta la persona candidata: </t>
  </si>
  <si>
    <t>Puntuació directa</t>
  </si>
  <si>
    <t>Valor</t>
  </si>
  <si>
    <r>
      <t xml:space="preserve">Màxim dels punts dels apartats: </t>
    </r>
    <r>
      <rPr>
        <b/>
        <sz val="10"/>
        <rFont val="Century Gothic"/>
        <family val="2"/>
      </rPr>
      <t>2.1 a 2.4</t>
    </r>
  </si>
  <si>
    <r>
      <t xml:space="preserve">Altres tipus de formació: </t>
    </r>
    <r>
      <rPr>
        <sz val="10"/>
        <rFont val="Century Gothic"/>
        <family val="2"/>
      </rPr>
      <t>cursos, jornades, ... (hores)</t>
    </r>
  </si>
  <si>
    <t>(merita des de l' 1/1/2015 fins a la data d'acabament del termini de presentació de sol·licituds)</t>
  </si>
  <si>
    <t>Nom i cognoms de la persona avaluadora: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</si>
</sst>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b/>
      <i/>
      <sz val="10"/>
      <color theme="1"/>
      <name val="Century Gothic"/>
      <family val="2"/>
    </font>
    <font>
      <sz val="8"/>
      <color rgb="FFFF0000"/>
      <name val="Century Gothic"/>
      <family val="2"/>
    </font>
    <font>
      <sz val="11"/>
      <color theme="4" tint="0.79998168889431442"/>
      <name val="Century Gothic"/>
      <family val="2"/>
    </font>
    <font>
      <sz val="11"/>
      <color theme="7" tint="0.3999755851924192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165" fontId="6" fillId="3" borderId="0" xfId="0" applyNumberFormat="1" applyFont="1" applyFill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7" xfId="0" applyFont="1" applyFill="1" applyBorder="1" applyAlignment="1">
      <alignment horizontal="justify"/>
    </xf>
    <xf numFmtId="0" fontId="8" fillId="2" borderId="17" xfId="0" applyFont="1" applyFill="1" applyBorder="1"/>
    <xf numFmtId="0" fontId="9" fillId="3" borderId="17" xfId="0" applyFont="1" applyFill="1" applyBorder="1"/>
    <xf numFmtId="0" fontId="6" fillId="3" borderId="17" xfId="0" applyFont="1" applyFill="1" applyBorder="1"/>
    <xf numFmtId="0" fontId="0" fillId="0" borderId="18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6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left" wrapText="1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center" wrapText="1"/>
    </xf>
    <xf numFmtId="0" fontId="9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top" wrapText="1"/>
    </xf>
    <xf numFmtId="166" fontId="6" fillId="3" borderId="0" xfId="0" applyNumberFormat="1" applyFont="1" applyFill="1"/>
    <xf numFmtId="0" fontId="19" fillId="3" borderId="17" xfId="0" applyFont="1" applyFill="1" applyBorder="1" applyAlignment="1">
      <alignment horizontal="justify"/>
    </xf>
    <xf numFmtId="0" fontId="9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164" fontId="10" fillId="0" borderId="0" xfId="0" applyNumberFormat="1" applyFont="1" applyAlignment="1">
      <alignment horizontal="justify" vertical="center"/>
    </xf>
    <xf numFmtId="2" fontId="15" fillId="0" borderId="0" xfId="0" applyNumberFormat="1" applyFont="1"/>
    <xf numFmtId="2" fontId="11" fillId="0" borderId="0" xfId="0" applyNumberFormat="1" applyFont="1"/>
    <xf numFmtId="0" fontId="8" fillId="3" borderId="3" xfId="0" applyFont="1" applyFill="1" applyBorder="1" applyAlignment="1">
      <alignment vertical="center"/>
    </xf>
    <xf numFmtId="2" fontId="15" fillId="3" borderId="4" xfId="0" applyNumberFormat="1" applyFont="1" applyFill="1" applyBorder="1" applyAlignment="1">
      <alignment vertical="center"/>
    </xf>
    <xf numFmtId="2" fontId="16" fillId="0" borderId="0" xfId="0" applyNumberFormat="1" applyFont="1"/>
    <xf numFmtId="0" fontId="8" fillId="6" borderId="3" xfId="0" applyFont="1" applyFill="1" applyBorder="1" applyAlignment="1">
      <alignment vertical="center"/>
    </xf>
    <xf numFmtId="0" fontId="13" fillId="6" borderId="2" xfId="0" applyFont="1" applyFill="1" applyBorder="1"/>
    <xf numFmtId="2" fontId="15" fillId="6" borderId="4" xfId="0" applyNumberFormat="1" applyFont="1" applyFill="1" applyBorder="1" applyAlignment="1">
      <alignment vertical="center"/>
    </xf>
    <xf numFmtId="0" fontId="15" fillId="6" borderId="5" xfId="0" applyFont="1" applyFill="1" applyBorder="1"/>
    <xf numFmtId="2" fontId="20" fillId="0" borderId="0" xfId="0" applyNumberFormat="1" applyFont="1"/>
    <xf numFmtId="2" fontId="10" fillId="0" borderId="0" xfId="0" applyNumberFormat="1" applyFont="1"/>
    <xf numFmtId="2" fontId="21" fillId="3" borderId="2" xfId="0" applyNumberFormat="1" applyFont="1" applyFill="1" applyBorder="1" applyAlignment="1">
      <alignment vertical="center"/>
    </xf>
    <xf numFmtId="2" fontId="22" fillId="6" borderId="2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justify" vertical="center"/>
    </xf>
    <xf numFmtId="0" fontId="6" fillId="3" borderId="19" xfId="0" applyFont="1" applyFill="1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X15"/>
  <sheetViews>
    <sheetView workbookViewId="0">
      <selection activeCell="B14" sqref="B14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33</v>
      </c>
      <c r="C3" s="5" t="s">
        <v>32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55</v>
      </c>
      <c r="C4" s="12">
        <v>35</v>
      </c>
    </row>
    <row r="5" spans="2:24" ht="20.100000000000001" customHeight="1" x14ac:dyDescent="0.2">
      <c r="B5" s="6" t="s">
        <v>56</v>
      </c>
      <c r="C5" s="4">
        <v>5</v>
      </c>
    </row>
    <row r="6" spans="2:24" ht="20.100000000000001" customHeight="1" x14ac:dyDescent="0.2">
      <c r="B6" s="6" t="s">
        <v>57</v>
      </c>
      <c r="C6" s="4">
        <v>5</v>
      </c>
    </row>
    <row r="7" spans="2:24" ht="20.100000000000001" customHeight="1" x14ac:dyDescent="0.2">
      <c r="B7" s="6" t="s">
        <v>52</v>
      </c>
      <c r="C7" s="4">
        <v>3</v>
      </c>
    </row>
    <row r="8" spans="2:24" ht="20.100000000000001" customHeight="1" x14ac:dyDescent="0.2">
      <c r="B8" s="6" t="s">
        <v>53</v>
      </c>
      <c r="C8" s="4">
        <v>3</v>
      </c>
    </row>
    <row r="9" spans="2:24" s="2" customFormat="1" ht="20.100000000000001" customHeight="1" x14ac:dyDescent="0.2">
      <c r="B9" s="77" t="s">
        <v>11</v>
      </c>
      <c r="C9" s="78">
        <v>40</v>
      </c>
      <c r="E9" s="3"/>
      <c r="F9" s="3"/>
      <c r="G9" s="1"/>
      <c r="H9" s="79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20.100000000000001" customHeight="1" x14ac:dyDescent="0.2">
      <c r="B10" s="7" t="s">
        <v>9</v>
      </c>
      <c r="C10" s="80">
        <v>45</v>
      </c>
    </row>
    <row r="11" spans="2:24" ht="20.100000000000001" customHeight="1" x14ac:dyDescent="0.2">
      <c r="B11" s="6" t="s">
        <v>43</v>
      </c>
      <c r="C11" s="9">
        <v>15</v>
      </c>
    </row>
    <row r="12" spans="2:24" ht="20.100000000000001" customHeight="1" x14ac:dyDescent="0.2">
      <c r="B12" s="6" t="s">
        <v>10</v>
      </c>
      <c r="C12" s="9">
        <v>9</v>
      </c>
    </row>
    <row r="13" spans="2:24" ht="20.100000000000001" customHeight="1" x14ac:dyDescent="0.2">
      <c r="B13" s="6" t="s">
        <v>44</v>
      </c>
      <c r="C13" s="9">
        <v>3</v>
      </c>
    </row>
    <row r="14" spans="2:24" s="2" customFormat="1" ht="20.100000000000001" customHeight="1" x14ac:dyDescent="0.2">
      <c r="B14" s="77" t="s">
        <v>12</v>
      </c>
      <c r="C14" s="78">
        <v>60</v>
      </c>
      <c r="E14" s="3"/>
      <c r="F14" s="3"/>
      <c r="G14" s="1"/>
      <c r="H14" s="79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2" customFormat="1" ht="20.100000000000001" customHeight="1" x14ac:dyDescent="0.2">
      <c r="B15" s="8" t="s">
        <v>13</v>
      </c>
      <c r="C15" s="10">
        <f>+C14+C9</f>
        <v>100</v>
      </c>
      <c r="E15" s="3"/>
      <c r="F15" s="3"/>
      <c r="G15" s="1"/>
      <c r="H15" s="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L105"/>
  <sheetViews>
    <sheetView showGridLines="0" tabSelected="1" zoomScale="90" zoomScaleNormal="90" workbookViewId="0">
      <selection activeCell="C2" sqref="C2:H2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25.28515625" style="13" customWidth="1"/>
    <col min="12" max="16384" width="11.42578125" style="13"/>
  </cols>
  <sheetData>
    <row r="1" spans="2:9" ht="6" customHeight="1" x14ac:dyDescent="0.25">
      <c r="B1" s="15"/>
      <c r="C1" s="16"/>
      <c r="D1" s="16"/>
      <c r="E1" s="16"/>
      <c r="F1" s="17"/>
      <c r="G1" s="17"/>
      <c r="H1" s="17"/>
    </row>
    <row r="2" spans="2:9" ht="57" customHeight="1" x14ac:dyDescent="0.25">
      <c r="B2" s="76"/>
      <c r="C2" s="121" t="s">
        <v>85</v>
      </c>
      <c r="D2" s="121"/>
      <c r="E2" s="121"/>
      <c r="F2" s="121"/>
      <c r="G2" s="121"/>
      <c r="H2" s="121"/>
    </row>
    <row r="3" spans="2:9" ht="18.75" customHeight="1" x14ac:dyDescent="0.25">
      <c r="F3" s="13"/>
      <c r="G3" s="13"/>
      <c r="H3" s="13"/>
    </row>
    <row r="4" spans="2:9" ht="18.75" hidden="1" customHeight="1" thickBot="1" x14ac:dyDescent="0.3">
      <c r="B4" s="123" t="s">
        <v>46</v>
      </c>
      <c r="C4" s="124"/>
      <c r="D4" s="124"/>
      <c r="E4" s="124"/>
      <c r="F4" s="124"/>
      <c r="G4" s="124"/>
      <c r="H4" s="125"/>
    </row>
    <row r="5" spans="2:9" ht="8.25" hidden="1" customHeight="1" thickBot="1" x14ac:dyDescent="0.3">
      <c r="D5" s="18"/>
      <c r="E5" s="18"/>
      <c r="F5" s="19"/>
      <c r="G5" s="18"/>
      <c r="H5" s="18"/>
    </row>
    <row r="6" spans="2:9" ht="18.75" hidden="1" customHeight="1" thickBot="1" x14ac:dyDescent="0.3">
      <c r="B6" s="123" t="s">
        <v>94</v>
      </c>
      <c r="C6" s="124"/>
      <c r="D6" s="124"/>
      <c r="E6" s="124"/>
      <c r="F6" s="124"/>
      <c r="G6" s="124"/>
      <c r="H6" s="125"/>
    </row>
    <row r="7" spans="2:9" ht="8.25" hidden="1" customHeight="1" thickBot="1" x14ac:dyDescent="0.3">
      <c r="D7" s="18"/>
      <c r="E7" s="18"/>
      <c r="F7" s="19"/>
      <c r="G7" s="18"/>
      <c r="H7" s="18"/>
    </row>
    <row r="8" spans="2:9" ht="18.75" hidden="1" customHeight="1" thickBot="1" x14ac:dyDescent="0.3">
      <c r="B8" s="123" t="s">
        <v>100</v>
      </c>
      <c r="C8" s="124"/>
      <c r="D8" s="124"/>
      <c r="E8" s="124"/>
      <c r="F8" s="124"/>
      <c r="G8" s="124"/>
      <c r="H8" s="125"/>
    </row>
    <row r="9" spans="2:9" ht="8.25" hidden="1" customHeight="1" thickBot="1" x14ac:dyDescent="0.3">
      <c r="D9" s="18"/>
      <c r="E9" s="18"/>
      <c r="F9" s="19"/>
      <c r="G9" s="18"/>
      <c r="H9" s="18"/>
    </row>
    <row r="10" spans="2:9" ht="18.75" hidden="1" customHeight="1" thickBot="1" x14ac:dyDescent="0.3">
      <c r="B10" s="123" t="s">
        <v>41</v>
      </c>
      <c r="C10" s="124"/>
      <c r="D10" s="124"/>
      <c r="E10" s="124"/>
      <c r="F10" s="124"/>
      <c r="G10" s="124"/>
      <c r="H10" s="125"/>
    </row>
    <row r="11" spans="2:9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9" ht="20.100000000000001" customHeight="1" x14ac:dyDescent="0.25">
      <c r="B12" s="122" t="s">
        <v>42</v>
      </c>
      <c r="C12" s="122"/>
      <c r="D12" s="122"/>
      <c r="E12" s="122"/>
      <c r="F12" s="122"/>
      <c r="G12" s="122"/>
      <c r="H12" s="122"/>
    </row>
    <row r="13" spans="2:9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9" ht="12.75" customHeight="1" x14ac:dyDescent="0.25">
      <c r="B14" s="14"/>
      <c r="C14" s="21" t="s">
        <v>1</v>
      </c>
      <c r="D14" s="21"/>
      <c r="E14" s="40" t="s">
        <v>59</v>
      </c>
      <c r="F14" s="22" t="s">
        <v>3</v>
      </c>
      <c r="G14" s="22" t="s">
        <v>4</v>
      </c>
      <c r="H14" s="22" t="s">
        <v>14</v>
      </c>
    </row>
    <row r="15" spans="2:9" ht="12.75" customHeight="1" x14ac:dyDescent="0.25">
      <c r="B15" s="127" t="s">
        <v>58</v>
      </c>
      <c r="C15" s="74"/>
      <c r="D15" s="41"/>
      <c r="E15" s="20"/>
      <c r="F15" s="28"/>
      <c r="G15" s="28"/>
      <c r="H15" s="28"/>
    </row>
    <row r="16" spans="2:9" ht="12.75" customHeight="1" x14ac:dyDescent="0.25">
      <c r="B16" s="127"/>
      <c r="C16" s="41" t="s">
        <v>54</v>
      </c>
      <c r="D16" s="41"/>
      <c r="E16" s="20"/>
      <c r="F16" s="28"/>
      <c r="G16" s="28"/>
      <c r="H16" s="28"/>
    </row>
    <row r="17" spans="2:10" ht="12.75" customHeight="1" x14ac:dyDescent="0.25">
      <c r="B17" s="127"/>
      <c r="C17" s="20" t="s">
        <v>73</v>
      </c>
      <c r="D17" s="42"/>
      <c r="E17" s="43"/>
      <c r="F17" s="92">
        <v>25</v>
      </c>
      <c r="G17" s="27">
        <f>+F17*E17</f>
        <v>0</v>
      </c>
      <c r="H17" s="28"/>
    </row>
    <row r="18" spans="2:10" ht="12.75" customHeight="1" x14ac:dyDescent="0.25">
      <c r="B18" s="127"/>
      <c r="C18" s="20" t="s">
        <v>60</v>
      </c>
      <c r="D18" s="42"/>
      <c r="E18" s="43"/>
      <c r="F18" s="92">
        <v>20</v>
      </c>
      <c r="G18" s="27">
        <f>+F18*E18</f>
        <v>0</v>
      </c>
      <c r="H18" s="28"/>
    </row>
    <row r="19" spans="2:10" ht="12.75" customHeight="1" x14ac:dyDescent="0.25">
      <c r="B19" s="91"/>
      <c r="C19" s="20" t="s">
        <v>74</v>
      </c>
      <c r="D19" s="42"/>
      <c r="E19" s="43"/>
      <c r="F19" s="92">
        <v>15</v>
      </c>
      <c r="G19" s="27">
        <f>+F19*E19</f>
        <v>0</v>
      </c>
      <c r="H19" s="28"/>
    </row>
    <row r="20" spans="2:10" ht="27" customHeight="1" x14ac:dyDescent="0.25">
      <c r="B20" s="87"/>
      <c r="C20" s="30" t="s">
        <v>93</v>
      </c>
      <c r="D20" s="20"/>
      <c r="E20" s="43"/>
      <c r="F20" s="92">
        <v>10</v>
      </c>
      <c r="G20" s="27">
        <f>+F20*E20</f>
        <v>0</v>
      </c>
      <c r="H20" s="28"/>
    </row>
    <row r="21" spans="2:10" ht="12.75" customHeight="1" x14ac:dyDescent="0.25">
      <c r="B21" s="87"/>
      <c r="C21" s="20"/>
      <c r="D21" s="20"/>
      <c r="E21" s="20"/>
      <c r="F21" s="92"/>
      <c r="G21" s="27"/>
      <c r="H21" s="28"/>
    </row>
    <row r="22" spans="2:10" x14ac:dyDescent="0.25">
      <c r="B22" s="128"/>
      <c r="C22" s="90" t="s">
        <v>98</v>
      </c>
      <c r="D22" s="42"/>
      <c r="E22" s="20"/>
      <c r="F22" s="28"/>
      <c r="G22" s="28"/>
      <c r="H22" s="28"/>
    </row>
    <row r="23" spans="2:10" ht="26.25" x14ac:dyDescent="0.25">
      <c r="B23" s="128"/>
      <c r="C23" s="14" t="s">
        <v>99</v>
      </c>
      <c r="D23" s="20"/>
      <c r="E23" s="43"/>
      <c r="F23" s="28">
        <v>0.2</v>
      </c>
      <c r="G23" s="28">
        <f>+E23*F23</f>
        <v>0</v>
      </c>
      <c r="H23" s="28"/>
    </row>
    <row r="24" spans="2:10" x14ac:dyDescent="0.25">
      <c r="B24" s="128"/>
      <c r="C24" s="20"/>
      <c r="D24" s="20"/>
      <c r="E24" s="88"/>
      <c r="F24" s="44"/>
      <c r="G24" s="28"/>
      <c r="H24" s="28"/>
      <c r="J24" s="31" t="s">
        <v>36</v>
      </c>
    </row>
    <row r="25" spans="2:10" ht="15" x14ac:dyDescent="0.25">
      <c r="B25" s="128"/>
      <c r="C25" s="52" t="s">
        <v>0</v>
      </c>
      <c r="D25" s="34"/>
      <c r="E25" s="34"/>
      <c r="F25" s="35"/>
      <c r="G25" s="35">
        <f>SUM(G17:G23)</f>
        <v>0</v>
      </c>
      <c r="H25" s="36">
        <f>IF(G25&lt;=J25,G25,J25)</f>
        <v>0</v>
      </c>
      <c r="J25" s="33">
        <f>+Resum!C4</f>
        <v>35</v>
      </c>
    </row>
    <row r="26" spans="2:10" ht="12.75" customHeight="1" x14ac:dyDescent="0.25">
      <c r="B26" s="87"/>
      <c r="C26" s="20"/>
      <c r="D26" s="20"/>
      <c r="E26" s="75"/>
      <c r="F26" s="81"/>
      <c r="G26" s="27"/>
      <c r="H26" s="28"/>
    </row>
    <row r="27" spans="2:10" ht="6" customHeight="1" x14ac:dyDescent="0.25">
      <c r="B27" s="37"/>
      <c r="C27" s="15"/>
      <c r="D27" s="15"/>
      <c r="E27" s="15"/>
      <c r="F27" s="38"/>
      <c r="G27" s="38"/>
      <c r="H27" s="39"/>
    </row>
    <row r="28" spans="2:10" ht="15" customHeight="1" x14ac:dyDescent="0.25">
      <c r="B28" s="20"/>
      <c r="C28" s="21" t="s">
        <v>1</v>
      </c>
      <c r="D28" s="21"/>
      <c r="E28" s="22" t="s">
        <v>2</v>
      </c>
      <c r="F28" s="22" t="s">
        <v>3</v>
      </c>
      <c r="G28" s="22" t="s">
        <v>4</v>
      </c>
      <c r="H28" s="22" t="s">
        <v>14</v>
      </c>
      <c r="J28" s="23"/>
    </row>
    <row r="29" spans="2:10" x14ac:dyDescent="0.25">
      <c r="B29" s="24"/>
      <c r="C29" s="72"/>
      <c r="D29" s="25"/>
      <c r="E29" s="26"/>
      <c r="F29" s="27"/>
      <c r="G29" s="27"/>
      <c r="H29" s="28"/>
    </row>
    <row r="30" spans="2:10" ht="13.5" customHeight="1" x14ac:dyDescent="0.25">
      <c r="B30" s="127" t="s">
        <v>84</v>
      </c>
      <c r="C30" s="25" t="s">
        <v>34</v>
      </c>
      <c r="D30" s="25"/>
      <c r="E30" s="29"/>
      <c r="F30" s="28">
        <v>3</v>
      </c>
      <c r="G30" s="27">
        <f t="shared" ref="G30:G35" si="0">+E30*F30</f>
        <v>0</v>
      </c>
      <c r="H30" s="28"/>
    </row>
    <row r="31" spans="2:10" x14ac:dyDescent="0.25">
      <c r="B31" s="127"/>
      <c r="C31" s="25" t="s">
        <v>35</v>
      </c>
      <c r="D31" s="25"/>
      <c r="E31" s="29"/>
      <c r="F31" s="28">
        <v>2.5</v>
      </c>
      <c r="G31" s="27">
        <f t="shared" si="0"/>
        <v>0</v>
      </c>
      <c r="H31" s="28"/>
    </row>
    <row r="32" spans="2:10" x14ac:dyDescent="0.25">
      <c r="B32" s="127"/>
      <c r="C32" s="25" t="s">
        <v>78</v>
      </c>
      <c r="D32" s="25"/>
      <c r="E32" s="29"/>
      <c r="F32" s="28">
        <v>2</v>
      </c>
      <c r="G32" s="27">
        <f t="shared" si="0"/>
        <v>0</v>
      </c>
      <c r="H32" s="28"/>
    </row>
    <row r="33" spans="2:10" x14ac:dyDescent="0.25">
      <c r="B33" s="127"/>
      <c r="C33" s="25" t="s">
        <v>89</v>
      </c>
      <c r="D33" s="25"/>
      <c r="E33" s="29"/>
      <c r="F33" s="27">
        <v>1.75</v>
      </c>
      <c r="G33" s="27">
        <f t="shared" si="0"/>
        <v>0</v>
      </c>
      <c r="H33" s="31"/>
      <c r="J33" s="32"/>
    </row>
    <row r="34" spans="2:10" x14ac:dyDescent="0.25">
      <c r="B34" s="127"/>
      <c r="C34" s="25" t="s">
        <v>90</v>
      </c>
      <c r="D34" s="25"/>
      <c r="E34" s="29"/>
      <c r="F34" s="27">
        <v>1.5</v>
      </c>
      <c r="G34" s="27">
        <f t="shared" si="0"/>
        <v>0</v>
      </c>
      <c r="H34" s="31"/>
      <c r="J34" s="32"/>
    </row>
    <row r="35" spans="2:10" x14ac:dyDescent="0.25">
      <c r="B35" s="127"/>
      <c r="C35" s="25" t="s">
        <v>91</v>
      </c>
      <c r="D35" s="25"/>
      <c r="E35" s="29"/>
      <c r="F35" s="27">
        <v>1.4</v>
      </c>
      <c r="G35" s="27">
        <f t="shared" si="0"/>
        <v>0</v>
      </c>
      <c r="H35" s="31"/>
      <c r="J35" s="32"/>
    </row>
    <row r="36" spans="2:10" ht="27" x14ac:dyDescent="0.25">
      <c r="B36" s="91"/>
      <c r="C36" s="30" t="s">
        <v>92</v>
      </c>
      <c r="D36" s="25"/>
      <c r="E36" s="29"/>
      <c r="F36" s="27">
        <v>1.3</v>
      </c>
      <c r="G36" s="27">
        <f t="shared" ref="G36" si="1">+E36*F36</f>
        <v>0</v>
      </c>
      <c r="H36" s="31"/>
      <c r="J36" s="32"/>
    </row>
    <row r="37" spans="2:10" ht="12.75" customHeight="1" x14ac:dyDescent="0.25">
      <c r="B37" s="30"/>
      <c r="C37" s="21"/>
      <c r="D37" s="20"/>
      <c r="E37" s="20"/>
      <c r="F37" s="28"/>
      <c r="G37" s="28"/>
      <c r="H37" s="33"/>
      <c r="J37" s="31" t="s">
        <v>61</v>
      </c>
    </row>
    <row r="38" spans="2:10" ht="15" x14ac:dyDescent="0.25">
      <c r="B38" s="30"/>
      <c r="C38" s="52" t="s">
        <v>0</v>
      </c>
      <c r="D38" s="34"/>
      <c r="E38" s="34"/>
      <c r="F38" s="35"/>
      <c r="G38" s="35">
        <f>SUM(G30:G36)</f>
        <v>0</v>
      </c>
      <c r="H38" s="36">
        <f>IF(G38&lt;=J38,G38,J38)</f>
        <v>0</v>
      </c>
      <c r="J38" s="33">
        <f>+Resum!C5</f>
        <v>5</v>
      </c>
    </row>
    <row r="39" spans="2:10" ht="6" customHeight="1" x14ac:dyDescent="0.25">
      <c r="B39" s="37"/>
      <c r="C39" s="73"/>
      <c r="D39" s="15"/>
      <c r="E39" s="15"/>
      <c r="F39" s="38"/>
      <c r="G39" s="38"/>
      <c r="H39" s="39"/>
    </row>
    <row r="40" spans="2:10" x14ac:dyDescent="0.25">
      <c r="B40" s="14"/>
      <c r="C40" s="21" t="s">
        <v>1</v>
      </c>
      <c r="D40" s="21"/>
      <c r="E40" s="40" t="s">
        <v>51</v>
      </c>
      <c r="F40" s="22" t="s">
        <v>3</v>
      </c>
      <c r="G40" s="22" t="s">
        <v>4</v>
      </c>
      <c r="H40" s="22" t="s">
        <v>14</v>
      </c>
    </row>
    <row r="41" spans="2:10" ht="24" customHeight="1" x14ac:dyDescent="0.25">
      <c r="B41" s="128" t="s">
        <v>86</v>
      </c>
      <c r="C41" s="93" t="s">
        <v>71</v>
      </c>
      <c r="D41" s="41"/>
      <c r="E41" s="20"/>
      <c r="F41" s="28"/>
      <c r="G41" s="28"/>
      <c r="H41" s="28"/>
    </row>
    <row r="42" spans="2:10" ht="37.5" customHeight="1" x14ac:dyDescent="0.25">
      <c r="B42" s="128"/>
      <c r="C42" s="62" t="s">
        <v>83</v>
      </c>
      <c r="D42" s="42"/>
      <c r="E42" s="43"/>
      <c r="F42" s="28">
        <f>+F23/2</f>
        <v>0.1</v>
      </c>
      <c r="G42" s="28">
        <f>+E42*F42</f>
        <v>0</v>
      </c>
      <c r="H42" s="28"/>
    </row>
    <row r="43" spans="2:10" x14ac:dyDescent="0.25">
      <c r="B43" s="128"/>
      <c r="C43" s="21"/>
      <c r="D43" s="20"/>
      <c r="E43" s="20"/>
      <c r="F43" s="45"/>
      <c r="G43" s="45"/>
      <c r="H43" s="28"/>
      <c r="J43" s="46" t="s">
        <v>37</v>
      </c>
    </row>
    <row r="44" spans="2:10" ht="15" x14ac:dyDescent="0.25">
      <c r="B44" s="128"/>
      <c r="C44" s="52" t="s">
        <v>0</v>
      </c>
      <c r="D44" s="34"/>
      <c r="E44" s="34"/>
      <c r="F44" s="35"/>
      <c r="G44" s="35">
        <f>G42</f>
        <v>0</v>
      </c>
      <c r="H44" s="36">
        <f>IF(G44&lt;=J44,G44,J44)</f>
        <v>0</v>
      </c>
      <c r="J44" s="33">
        <f>+Resum!C6</f>
        <v>5</v>
      </c>
    </row>
    <row r="45" spans="2:10" ht="6" customHeight="1" x14ac:dyDescent="0.25">
      <c r="B45" s="37"/>
      <c r="C45" s="15"/>
      <c r="D45" s="15"/>
      <c r="E45" s="15"/>
      <c r="F45" s="38"/>
      <c r="G45" s="38"/>
      <c r="H45" s="39"/>
    </row>
    <row r="46" spans="2:10" x14ac:dyDescent="0.25">
      <c r="B46" s="30"/>
      <c r="C46" s="21" t="s">
        <v>1</v>
      </c>
      <c r="D46" s="21"/>
      <c r="E46" s="40" t="s">
        <v>2</v>
      </c>
      <c r="F46" s="22" t="s">
        <v>3</v>
      </c>
      <c r="G46" s="22" t="s">
        <v>4</v>
      </c>
      <c r="H46" s="22" t="s">
        <v>14</v>
      </c>
    </row>
    <row r="47" spans="2:10" ht="13.5" customHeight="1" x14ac:dyDescent="0.25">
      <c r="B47" s="127" t="s">
        <v>87</v>
      </c>
      <c r="C47" s="75"/>
      <c r="D47" s="20"/>
      <c r="E47" s="20"/>
      <c r="F47" s="28"/>
      <c r="G47" s="28"/>
      <c r="H47" s="28"/>
    </row>
    <row r="48" spans="2:10" x14ac:dyDescent="0.25">
      <c r="B48" s="127"/>
      <c r="C48" s="41" t="s">
        <v>23</v>
      </c>
      <c r="D48" s="48"/>
      <c r="E48" s="48"/>
      <c r="F48" s="28"/>
      <c r="G48" s="28"/>
      <c r="H48" s="28"/>
    </row>
    <row r="49" spans="2:11" x14ac:dyDescent="0.25">
      <c r="B49" s="127"/>
      <c r="C49" s="48" t="s">
        <v>20</v>
      </c>
      <c r="D49" s="48"/>
      <c r="E49" s="43"/>
      <c r="F49" s="28">
        <v>1.55</v>
      </c>
      <c r="G49" s="28">
        <f>+E49*F49</f>
        <v>0</v>
      </c>
      <c r="H49" s="28"/>
    </row>
    <row r="50" spans="2:11" x14ac:dyDescent="0.25">
      <c r="B50" s="127"/>
      <c r="C50" s="48" t="s">
        <v>19</v>
      </c>
      <c r="D50" s="48"/>
      <c r="E50" s="43"/>
      <c r="F50" s="28">
        <v>1</v>
      </c>
      <c r="G50" s="28">
        <f>+E50*F50</f>
        <v>0</v>
      </c>
      <c r="H50" s="28"/>
    </row>
    <row r="51" spans="2:11" x14ac:dyDescent="0.25">
      <c r="B51" s="127"/>
      <c r="C51" s="48" t="s">
        <v>21</v>
      </c>
      <c r="D51" s="48"/>
      <c r="E51" s="43"/>
      <c r="F51" s="28">
        <v>0.5</v>
      </c>
      <c r="G51" s="28">
        <f>+E51*F51</f>
        <v>0</v>
      </c>
      <c r="H51" s="28"/>
    </row>
    <row r="52" spans="2:11" x14ac:dyDescent="0.25">
      <c r="B52" s="127"/>
      <c r="C52" s="48" t="s">
        <v>22</v>
      </c>
      <c r="D52" s="48"/>
      <c r="E52" s="43"/>
      <c r="F52" s="28">
        <v>0.3</v>
      </c>
      <c r="G52" s="28">
        <f>+E52*F52</f>
        <v>0</v>
      </c>
      <c r="H52" s="28"/>
    </row>
    <row r="53" spans="2:11" x14ac:dyDescent="0.25">
      <c r="B53" s="127"/>
      <c r="C53" s="129" t="s">
        <v>75</v>
      </c>
      <c r="D53" s="130"/>
      <c r="E53" s="43"/>
      <c r="F53" s="28">
        <v>0.5</v>
      </c>
      <c r="G53" s="28">
        <f t="shared" ref="G53:G54" si="2">+E53*F53</f>
        <v>0</v>
      </c>
      <c r="H53" s="28"/>
    </row>
    <row r="54" spans="2:11" x14ac:dyDescent="0.25">
      <c r="B54" s="127"/>
      <c r="C54" s="129" t="s">
        <v>76</v>
      </c>
      <c r="D54" s="130"/>
      <c r="E54" s="43"/>
      <c r="F54" s="28">
        <v>0.3</v>
      </c>
      <c r="G54" s="28">
        <f t="shared" si="2"/>
        <v>0</v>
      </c>
      <c r="H54" s="28"/>
    </row>
    <row r="55" spans="2:11" x14ac:dyDescent="0.25">
      <c r="B55" s="127"/>
      <c r="C55" s="48"/>
      <c r="D55" s="48"/>
      <c r="E55" s="48"/>
      <c r="F55" s="28"/>
      <c r="G55" s="28"/>
      <c r="H55" s="28"/>
    </row>
    <row r="56" spans="2:11" x14ac:dyDescent="0.25">
      <c r="B56" s="127"/>
      <c r="C56" s="94" t="s">
        <v>26</v>
      </c>
      <c r="D56" s="48"/>
      <c r="E56" s="48"/>
      <c r="F56" s="48"/>
      <c r="G56" s="28"/>
      <c r="H56" s="28"/>
      <c r="K56" s="49"/>
    </row>
    <row r="57" spans="2:11" x14ac:dyDescent="0.25">
      <c r="B57" s="127"/>
      <c r="C57" s="48" t="s">
        <v>24</v>
      </c>
      <c r="D57" s="48"/>
      <c r="E57" s="43"/>
      <c r="F57" s="28">
        <v>1</v>
      </c>
      <c r="G57" s="28">
        <f>+E57*F57</f>
        <v>0</v>
      </c>
      <c r="H57" s="28"/>
      <c r="K57" s="49"/>
    </row>
    <row r="58" spans="2:11" x14ac:dyDescent="0.25">
      <c r="B58" s="127"/>
      <c r="C58" s="48" t="s">
        <v>25</v>
      </c>
      <c r="D58" s="48"/>
      <c r="E58" s="43"/>
      <c r="F58" s="28">
        <v>0.5</v>
      </c>
      <c r="G58" s="28">
        <f>+E58*F58</f>
        <v>0</v>
      </c>
      <c r="H58" s="28"/>
      <c r="K58" s="49"/>
    </row>
    <row r="59" spans="2:11" x14ac:dyDescent="0.25">
      <c r="B59" s="127"/>
      <c r="C59" s="48"/>
      <c r="D59" s="48"/>
      <c r="E59" s="48"/>
      <c r="F59" s="28"/>
      <c r="G59" s="28"/>
      <c r="H59" s="28"/>
      <c r="K59" s="50"/>
    </row>
    <row r="60" spans="2:11" x14ac:dyDescent="0.25">
      <c r="B60" s="127"/>
      <c r="C60" s="41" t="s">
        <v>15</v>
      </c>
      <c r="D60" s="20"/>
      <c r="E60" s="20"/>
      <c r="F60" s="28"/>
      <c r="G60" s="28"/>
      <c r="H60" s="28"/>
      <c r="K60" s="49"/>
    </row>
    <row r="61" spans="2:11" x14ac:dyDescent="0.25">
      <c r="B61" s="127"/>
      <c r="C61" s="48" t="s">
        <v>16</v>
      </c>
      <c r="D61" s="48"/>
      <c r="E61" s="43"/>
      <c r="F61" s="28">
        <v>0.5</v>
      </c>
      <c r="G61" s="28">
        <f t="shared" ref="G61:G62" si="3">+E61*F61</f>
        <v>0</v>
      </c>
      <c r="H61" s="28"/>
      <c r="K61" s="49"/>
    </row>
    <row r="62" spans="2:11" x14ac:dyDescent="0.25">
      <c r="B62" s="127"/>
      <c r="C62" s="48" t="s">
        <v>17</v>
      </c>
      <c r="D62" s="48"/>
      <c r="E62" s="43"/>
      <c r="F62" s="28">
        <v>0.3</v>
      </c>
      <c r="G62" s="28">
        <f t="shared" si="3"/>
        <v>0</v>
      </c>
      <c r="H62" s="28"/>
      <c r="K62" s="49"/>
    </row>
    <row r="63" spans="2:11" x14ac:dyDescent="0.25">
      <c r="B63" s="127"/>
      <c r="C63" s="48" t="s">
        <v>18</v>
      </c>
      <c r="D63" s="48"/>
      <c r="E63" s="43"/>
      <c r="F63" s="28">
        <v>0.2</v>
      </c>
      <c r="G63" s="28">
        <f>+E63*F63</f>
        <v>0</v>
      </c>
      <c r="H63" s="28"/>
      <c r="K63" s="49"/>
    </row>
    <row r="64" spans="2:11" x14ac:dyDescent="0.25">
      <c r="B64" s="127"/>
      <c r="C64" s="21"/>
      <c r="D64" s="20"/>
      <c r="E64" s="20"/>
      <c r="F64" s="45"/>
      <c r="G64" s="45"/>
      <c r="H64" s="28"/>
      <c r="J64" s="46" t="s">
        <v>38</v>
      </c>
    </row>
    <row r="65" spans="2:11" ht="15" x14ac:dyDescent="0.25">
      <c r="B65" s="127"/>
      <c r="C65" s="52" t="s">
        <v>0</v>
      </c>
      <c r="D65" s="34"/>
      <c r="E65" s="34"/>
      <c r="F65" s="35"/>
      <c r="G65" s="35">
        <f>SUM(G49:G63)</f>
        <v>0</v>
      </c>
      <c r="H65" s="36">
        <f>IF(G65&lt;=J65,G65,J65)</f>
        <v>0</v>
      </c>
      <c r="J65" s="33">
        <f>+Resum!C7</f>
        <v>3</v>
      </c>
    </row>
    <row r="66" spans="2:11" ht="6" customHeight="1" x14ac:dyDescent="0.25">
      <c r="B66" s="47"/>
      <c r="C66" s="51"/>
      <c r="D66" s="51"/>
      <c r="E66" s="16"/>
      <c r="F66" s="17"/>
      <c r="G66" s="17"/>
      <c r="H66" s="17"/>
      <c r="K66" s="49"/>
    </row>
    <row r="67" spans="2:11" ht="29.25" customHeight="1" x14ac:dyDescent="0.3">
      <c r="B67" s="30"/>
      <c r="C67" s="21" t="s">
        <v>1</v>
      </c>
      <c r="D67" s="21"/>
      <c r="E67" s="89" t="s">
        <v>72</v>
      </c>
      <c r="F67" s="22" t="s">
        <v>3</v>
      </c>
      <c r="G67" s="22" t="s">
        <v>4</v>
      </c>
      <c r="H67" s="22" t="s">
        <v>14</v>
      </c>
    </row>
    <row r="68" spans="2:11" ht="13.5" customHeight="1" x14ac:dyDescent="0.25">
      <c r="B68" s="127" t="s">
        <v>88</v>
      </c>
      <c r="C68" s="95" t="s">
        <v>63</v>
      </c>
      <c r="D68" s="48"/>
      <c r="E68" s="20"/>
      <c r="F68" s="28"/>
      <c r="G68" s="28"/>
      <c r="H68" s="28"/>
      <c r="K68" s="49"/>
    </row>
    <row r="69" spans="2:11" x14ac:dyDescent="0.25">
      <c r="B69" s="127"/>
      <c r="C69" s="96" t="s">
        <v>64</v>
      </c>
      <c r="D69" s="48"/>
      <c r="E69" s="43"/>
      <c r="F69" s="28">
        <v>1</v>
      </c>
      <c r="G69" s="28">
        <f t="shared" ref="G69:G72" si="4">+E69*F69</f>
        <v>0</v>
      </c>
      <c r="H69" s="28"/>
      <c r="K69" s="49"/>
    </row>
    <row r="70" spans="2:11" x14ac:dyDescent="0.25">
      <c r="B70" s="127"/>
      <c r="C70" s="97" t="s">
        <v>77</v>
      </c>
      <c r="D70" s="48"/>
      <c r="E70" s="43"/>
      <c r="F70" s="68">
        <v>0.7</v>
      </c>
      <c r="G70" s="28">
        <f t="shared" si="4"/>
        <v>0</v>
      </c>
      <c r="H70" s="28"/>
      <c r="K70" s="49"/>
    </row>
    <row r="71" spans="2:11" x14ac:dyDescent="0.25">
      <c r="B71" s="127"/>
      <c r="C71" s="97" t="s">
        <v>66</v>
      </c>
      <c r="D71" s="48"/>
      <c r="E71" s="43"/>
      <c r="F71" s="68">
        <v>0.5</v>
      </c>
      <c r="G71" s="28">
        <f t="shared" si="4"/>
        <v>0</v>
      </c>
      <c r="H71" s="28"/>
      <c r="K71" s="49"/>
    </row>
    <row r="72" spans="2:11" x14ac:dyDescent="0.25">
      <c r="B72" s="127"/>
      <c r="C72" s="96" t="s">
        <v>65</v>
      </c>
      <c r="D72" s="48"/>
      <c r="E72" s="43"/>
      <c r="F72" s="28">
        <v>0.25</v>
      </c>
      <c r="G72" s="28">
        <f t="shared" si="4"/>
        <v>0</v>
      </c>
      <c r="H72" s="28"/>
      <c r="K72" s="49"/>
    </row>
    <row r="73" spans="2:11" x14ac:dyDescent="0.25">
      <c r="B73" s="127"/>
      <c r="C73" s="95" t="s">
        <v>67</v>
      </c>
      <c r="D73" s="48"/>
      <c r="E73" s="20"/>
      <c r="F73" s="28"/>
      <c r="G73" s="28"/>
      <c r="H73" s="28"/>
      <c r="K73" s="49"/>
    </row>
    <row r="74" spans="2:11" x14ac:dyDescent="0.25">
      <c r="B74" s="127"/>
      <c r="C74" s="96" t="s">
        <v>68</v>
      </c>
      <c r="D74" s="48"/>
      <c r="E74" s="43"/>
      <c r="F74" s="28">
        <v>0.5</v>
      </c>
      <c r="G74" s="28">
        <f>+E74*F74</f>
        <v>0</v>
      </c>
      <c r="H74" s="28"/>
      <c r="K74" s="49"/>
    </row>
    <row r="75" spans="2:11" x14ac:dyDescent="0.25">
      <c r="B75" s="127"/>
      <c r="C75" s="96" t="s">
        <v>69</v>
      </c>
      <c r="D75" s="48"/>
      <c r="E75" s="43"/>
      <c r="F75" s="28">
        <v>0.3</v>
      </c>
      <c r="G75" s="28">
        <f>+E75*F75</f>
        <v>0</v>
      </c>
      <c r="H75" s="28"/>
      <c r="K75" s="49"/>
    </row>
    <row r="76" spans="2:11" x14ac:dyDescent="0.25">
      <c r="B76" s="127"/>
      <c r="C76" s="96" t="s">
        <v>70</v>
      </c>
      <c r="D76" s="48"/>
      <c r="E76" s="43"/>
      <c r="F76" s="28">
        <v>0.2</v>
      </c>
      <c r="G76" s="28">
        <f>+E76*F76</f>
        <v>0</v>
      </c>
      <c r="H76" s="28"/>
      <c r="K76" s="49"/>
    </row>
    <row r="77" spans="2:11" x14ac:dyDescent="0.25">
      <c r="B77" s="127"/>
      <c r="C77" s="21"/>
      <c r="D77" s="20"/>
      <c r="E77" s="20"/>
      <c r="F77" s="45"/>
      <c r="G77" s="45"/>
      <c r="H77" s="28"/>
      <c r="J77" s="46" t="s">
        <v>62</v>
      </c>
    </row>
    <row r="78" spans="2:11" ht="15" x14ac:dyDescent="0.25">
      <c r="B78" s="127"/>
      <c r="C78" s="52" t="s">
        <v>0</v>
      </c>
      <c r="D78" s="34"/>
      <c r="E78" s="34"/>
      <c r="F78" s="35"/>
      <c r="G78" s="35">
        <f>SUM(G69:G76)</f>
        <v>0</v>
      </c>
      <c r="H78" s="36">
        <f>IF(G78&lt;=J78,G78,J78)</f>
        <v>0</v>
      </c>
      <c r="J78" s="33">
        <f>+Resum!C8</f>
        <v>3</v>
      </c>
    </row>
    <row r="79" spans="2:11" ht="15" x14ac:dyDescent="0.25">
      <c r="B79" s="30"/>
      <c r="C79" s="53"/>
      <c r="D79" s="53"/>
      <c r="E79" s="53"/>
      <c r="F79" s="54"/>
      <c r="G79" s="54"/>
      <c r="H79" s="55"/>
      <c r="J79" s="100"/>
    </row>
    <row r="80" spans="2:11" ht="14.1" customHeight="1" x14ac:dyDescent="0.25">
      <c r="F80" s="13"/>
      <c r="G80" s="13"/>
      <c r="H80" s="13"/>
    </row>
    <row r="81" spans="2:12" ht="14.1" customHeight="1" x14ac:dyDescent="0.3">
      <c r="B81" s="59" t="s">
        <v>8</v>
      </c>
      <c r="C81" s="59"/>
      <c r="D81" s="59"/>
      <c r="E81" s="59"/>
      <c r="F81" s="60"/>
      <c r="G81" s="60"/>
      <c r="H81" s="60"/>
    </row>
    <row r="82" spans="2:12" ht="14.1" customHeight="1" x14ac:dyDescent="0.3">
      <c r="B82" s="59" t="s">
        <v>49</v>
      </c>
      <c r="C82" s="59"/>
      <c r="D82" s="59"/>
      <c r="E82" s="59"/>
      <c r="F82" s="60"/>
      <c r="G82" s="60"/>
      <c r="H82" s="60"/>
    </row>
    <row r="83" spans="2:12" ht="14.1" customHeight="1" x14ac:dyDescent="0.25">
      <c r="F83" s="13"/>
      <c r="G83" s="13"/>
      <c r="H83" s="13"/>
      <c r="J83" s="46" t="s">
        <v>39</v>
      </c>
    </row>
    <row r="84" spans="2:12" ht="25.5" customHeight="1" x14ac:dyDescent="0.3">
      <c r="B84" s="101" t="s">
        <v>79</v>
      </c>
      <c r="C84" s="56"/>
      <c r="D84" s="56"/>
      <c r="E84" s="56"/>
      <c r="F84" s="57"/>
      <c r="G84" s="110">
        <f>+H78+H65+H44+H38+H25</f>
        <v>0</v>
      </c>
      <c r="H84" s="102">
        <f>IF(G84&gt;J84,J84,G84)</f>
        <v>0</v>
      </c>
      <c r="I84" s="58"/>
      <c r="J84" s="33">
        <f>Resum!C9</f>
        <v>40</v>
      </c>
    </row>
    <row r="85" spans="2:12" ht="15" customHeight="1" x14ac:dyDescent="0.3">
      <c r="B85" s="61"/>
      <c r="C85" s="61"/>
      <c r="D85" s="61"/>
      <c r="E85" s="61"/>
      <c r="F85" s="103"/>
      <c r="G85" s="108"/>
      <c r="H85" s="103"/>
      <c r="I85" s="58"/>
      <c r="J85" s="100"/>
    </row>
    <row r="86" spans="2:12" ht="15" customHeight="1" x14ac:dyDescent="0.3">
      <c r="G86" s="109"/>
      <c r="I86" s="58"/>
      <c r="J86" s="100"/>
    </row>
    <row r="87" spans="2:12" ht="25.5" customHeight="1" x14ac:dyDescent="0.3">
      <c r="B87" s="104" t="s">
        <v>80</v>
      </c>
      <c r="C87" s="105"/>
      <c r="D87" s="105"/>
      <c r="E87" s="105"/>
      <c r="F87" s="111">
        <f>H78+H65+H44+H38</f>
        <v>0</v>
      </c>
      <c r="G87" s="111">
        <f>F87*40/16</f>
        <v>0</v>
      </c>
      <c r="H87" s="106">
        <f>IF(G87&gt;J84,J84,G87)</f>
        <v>0</v>
      </c>
      <c r="I87" s="58"/>
      <c r="J87" s="100"/>
    </row>
    <row r="88" spans="2:12" ht="20.100000000000001" customHeight="1" x14ac:dyDescent="0.25"/>
    <row r="89" spans="2:12" ht="38.25" customHeight="1" x14ac:dyDescent="0.25">
      <c r="B89" s="126" t="s">
        <v>45</v>
      </c>
      <c r="C89" s="126"/>
      <c r="D89" s="126"/>
      <c r="E89" s="126"/>
      <c r="F89" s="126"/>
      <c r="G89" s="126"/>
      <c r="H89" s="126"/>
      <c r="L89" s="82"/>
    </row>
    <row r="90" spans="2:12" ht="6" customHeight="1" x14ac:dyDescent="0.25">
      <c r="B90" s="15"/>
      <c r="C90" s="16"/>
      <c r="D90" s="16"/>
      <c r="E90" s="16"/>
      <c r="F90" s="17"/>
      <c r="G90" s="17"/>
      <c r="H90" s="17"/>
    </row>
    <row r="91" spans="2:12" s="66" customFormat="1" ht="27" x14ac:dyDescent="0.2">
      <c r="B91" s="62"/>
      <c r="C91" s="63" t="s">
        <v>1</v>
      </c>
      <c r="D91" s="63"/>
      <c r="E91" s="64" t="s">
        <v>28</v>
      </c>
      <c r="F91" s="65" t="s">
        <v>96</v>
      </c>
      <c r="G91" s="112" t="s">
        <v>95</v>
      </c>
      <c r="H91" s="65" t="s">
        <v>4</v>
      </c>
      <c r="L91" s="85"/>
    </row>
    <row r="92" spans="2:12" s="66" customFormat="1" x14ac:dyDescent="0.25">
      <c r="B92" s="62"/>
      <c r="C92" s="67"/>
      <c r="D92" s="67"/>
      <c r="E92" s="118"/>
      <c r="F92" s="113"/>
      <c r="G92" s="113"/>
      <c r="H92" s="68"/>
      <c r="J92" s="46" t="s">
        <v>97</v>
      </c>
      <c r="L92" s="86"/>
    </row>
    <row r="93" spans="2:12" s="66" customFormat="1" ht="12.75" customHeight="1" x14ac:dyDescent="0.2">
      <c r="B93" s="69" t="s">
        <v>27</v>
      </c>
      <c r="C93" s="48" t="s">
        <v>47</v>
      </c>
      <c r="D93" s="48"/>
      <c r="E93" s="119"/>
      <c r="F93" s="120">
        <v>8.8068999999999995E-3</v>
      </c>
      <c r="G93" s="113">
        <f>E93*F93</f>
        <v>0</v>
      </c>
      <c r="H93" s="113">
        <f>IF(E93*F93&gt;J93,J93,E93*F93)</f>
        <v>0</v>
      </c>
      <c r="J93" s="68">
        <v>45</v>
      </c>
      <c r="K93" s="98"/>
    </row>
    <row r="94" spans="2:12" s="66" customFormat="1" ht="12.75" customHeight="1" x14ac:dyDescent="0.2">
      <c r="B94" s="69" t="s">
        <v>5</v>
      </c>
      <c r="C94" s="48" t="s">
        <v>29</v>
      </c>
      <c r="D94" s="48"/>
      <c r="E94" s="119"/>
      <c r="F94" s="120">
        <v>2.9348999999999998E-3</v>
      </c>
      <c r="G94" s="113">
        <f t="shared" ref="G94:G96" si="5">E94*F94</f>
        <v>0</v>
      </c>
      <c r="H94" s="113">
        <f>IF(E94*F94&gt;J94,J94,E94*F94)</f>
        <v>0</v>
      </c>
      <c r="J94" s="68">
        <v>15</v>
      </c>
      <c r="K94" s="98"/>
    </row>
    <row r="95" spans="2:12" s="66" customFormat="1" ht="12.75" customHeight="1" x14ac:dyDescent="0.2">
      <c r="B95" s="69" t="s">
        <v>6</v>
      </c>
      <c r="C95" s="48" t="s">
        <v>48</v>
      </c>
      <c r="D95" s="48"/>
      <c r="E95" s="119"/>
      <c r="F95" s="120">
        <v>1.7606E-3</v>
      </c>
      <c r="G95" s="113">
        <f t="shared" si="5"/>
        <v>0</v>
      </c>
      <c r="H95" s="113">
        <f>IF(E95*F95&gt;J95,J95,E95*F95)</f>
        <v>0</v>
      </c>
      <c r="J95" s="68">
        <v>9</v>
      </c>
      <c r="K95" s="98"/>
    </row>
    <row r="96" spans="2:12" s="66" customFormat="1" ht="12.75" customHeight="1" x14ac:dyDescent="0.25">
      <c r="B96" s="69" t="s">
        <v>7</v>
      </c>
      <c r="C96" s="48" t="s">
        <v>30</v>
      </c>
      <c r="D96" s="48"/>
      <c r="E96" s="119"/>
      <c r="F96" s="120">
        <v>5.8620000000000005E-4</v>
      </c>
      <c r="G96" s="113">
        <f t="shared" si="5"/>
        <v>0</v>
      </c>
      <c r="H96" s="113">
        <f>IF(E96*F96&gt;J96,J96,E96*F96)</f>
        <v>0</v>
      </c>
      <c r="J96" s="33">
        <v>3</v>
      </c>
      <c r="K96" s="98"/>
    </row>
    <row r="97" spans="2:10" x14ac:dyDescent="0.25">
      <c r="B97" s="30"/>
      <c r="C97" s="20"/>
      <c r="D97" s="20"/>
      <c r="E97" s="20"/>
      <c r="F97" s="114"/>
      <c r="G97" s="114"/>
      <c r="H97" s="114"/>
    </row>
    <row r="98" spans="2:10" ht="17.25" x14ac:dyDescent="0.3">
      <c r="B98" s="52" t="s">
        <v>31</v>
      </c>
      <c r="C98" s="56"/>
      <c r="D98" s="56"/>
      <c r="E98" s="56"/>
      <c r="F98" s="117"/>
      <c r="G98" s="116">
        <f>SUM(G93:G96)</f>
        <v>0</v>
      </c>
      <c r="H98" s="115">
        <f>IF(G98&lt;=J99,G98,J99)</f>
        <v>0</v>
      </c>
      <c r="J98" s="46" t="s">
        <v>40</v>
      </c>
    </row>
    <row r="99" spans="2:10" x14ac:dyDescent="0.25">
      <c r="J99" s="33">
        <f>+Resum!C14</f>
        <v>60</v>
      </c>
    </row>
    <row r="100" spans="2:10" ht="14.25" x14ac:dyDescent="0.3">
      <c r="B100" s="84" t="s">
        <v>50</v>
      </c>
      <c r="C100" s="59"/>
      <c r="D100" s="59"/>
      <c r="E100" s="59"/>
      <c r="F100" s="60"/>
      <c r="G100" s="60"/>
      <c r="H100" s="60"/>
    </row>
    <row r="101" spans="2:10" ht="15.75" x14ac:dyDescent="0.25">
      <c r="J101" s="70" t="s">
        <v>81</v>
      </c>
    </row>
    <row r="102" spans="2:10" ht="15.75" x14ac:dyDescent="0.25">
      <c r="J102" s="71">
        <f>H84+H98</f>
        <v>0</v>
      </c>
    </row>
    <row r="103" spans="2:10" ht="15.75" x14ac:dyDescent="0.25">
      <c r="F103" s="82"/>
      <c r="G103" s="82"/>
      <c r="H103" s="83"/>
      <c r="J103" s="99"/>
    </row>
    <row r="104" spans="2:10" ht="15.75" x14ac:dyDescent="0.25">
      <c r="J104" s="107" t="s">
        <v>82</v>
      </c>
    </row>
    <row r="105" spans="2:10" ht="15.75" x14ac:dyDescent="0.25">
      <c r="J105" s="71">
        <f>H87+H98</f>
        <v>0</v>
      </c>
    </row>
  </sheetData>
  <sheetProtection algorithmName="SHA-512" hashValue="nj/h2DQ1jPcoSbAusE1iA1ftnsXe/YrhwXabmJRmZIe3wUxKbm/++0VJTc5cuzxRya2nP4iAur78J1qZuEWFLA==" saltValue="XpY9WLgPBjj9v8NG4/ntVQ==" spinCount="100000" sheet="1" objects="1" scenarios="1"/>
  <protectedRanges>
    <protectedRange sqref="E17:E20" name="Rango1"/>
    <protectedRange sqref="E23" name="Rango2"/>
    <protectedRange sqref="E30:E36" name="Rango3"/>
    <protectedRange sqref="E42" name="Rango4"/>
    <protectedRange sqref="E49:E54" name="Rango5"/>
    <protectedRange sqref="E57:E58" name="Rango6"/>
    <protectedRange sqref="E61:E63" name="Rango7"/>
    <protectedRange sqref="E69:E72" name="Rango8"/>
    <protectedRange sqref="E74:E76" name="Rango9"/>
    <protectedRange sqref="E93:E96" name="Rango10"/>
    <protectedRange sqref="B4" name="Rango11"/>
    <protectedRange sqref="B6" name="Rango12"/>
    <protectedRange sqref="B8" name="Rango13"/>
    <protectedRange sqref="B10" name="Rango14"/>
  </protectedRanges>
  <mergeCells count="15">
    <mergeCell ref="B89:H89"/>
    <mergeCell ref="B15:B18"/>
    <mergeCell ref="B30:B35"/>
    <mergeCell ref="B47:B65"/>
    <mergeCell ref="B68:B78"/>
    <mergeCell ref="B41:B44"/>
    <mergeCell ref="B22:B25"/>
    <mergeCell ref="C53:D53"/>
    <mergeCell ref="C54:D54"/>
    <mergeCell ref="C2:H2"/>
    <mergeCell ref="B12:H12"/>
    <mergeCell ref="B4:H4"/>
    <mergeCell ref="B6:H6"/>
    <mergeCell ref="B8:H8"/>
    <mergeCell ref="B10:H10"/>
  </mergeCells>
  <printOptions horizontalCentered="1" verticalCentered="1"/>
  <pageMargins left="0.25" right="0.25" top="0.75" bottom="0.75" header="0.3" footer="0.3"/>
  <pageSetup paperSize="8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GP1</vt:lpstr>
      <vt:lpstr>'BAREM GP1'!Área_de_impresión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2025-02-05T11:42:57Z</cp:lastPrinted>
  <dcterms:created xsi:type="dcterms:W3CDTF">2006-10-31T11:47:00Z</dcterms:created>
  <dcterms:modified xsi:type="dcterms:W3CDTF">2025-02-25T10:46:37Z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